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/Desktop/"/>
    </mc:Choice>
  </mc:AlternateContent>
  <xr:revisionPtr revIDLastSave="0" documentId="8_{B9FE1852-C3B4-954E-A1B6-32EBAB42BD15}" xr6:coauthVersionLast="45" xr6:coauthVersionMax="45" xr10:uidLastSave="{00000000-0000-0000-0000-000000000000}"/>
  <bookViews>
    <workbookView xWindow="9360" yWindow="460" windowWidth="20740" windowHeight="11760" activeTab="1" xr2:uid="{00000000-000D-0000-FFFF-FFFF00000000}"/>
  </bookViews>
  <sheets>
    <sheet name="Sheet4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2" l="1"/>
  <c r="D15" i="2"/>
  <c r="G15" i="2"/>
  <c r="H15" i="2"/>
  <c r="K15" i="2"/>
  <c r="L15" i="2"/>
  <c r="C15" i="2"/>
  <c r="D13" i="2"/>
  <c r="E13" i="2"/>
  <c r="F13" i="2"/>
  <c r="G13" i="2"/>
  <c r="H13" i="2"/>
  <c r="I13" i="2"/>
  <c r="J13" i="2"/>
  <c r="K13" i="2"/>
  <c r="L13" i="2"/>
  <c r="M13" i="2"/>
  <c r="N13" i="2"/>
  <c r="C13" i="2"/>
  <c r="D8" i="2"/>
  <c r="D9" i="2" s="1"/>
  <c r="D5" i="2"/>
  <c r="D14" i="2" l="1"/>
  <c r="D17" i="2" s="1"/>
  <c r="D19" i="2" s="1"/>
  <c r="D20" i="2" s="1"/>
  <c r="H14" i="2"/>
  <c r="H17" i="2" s="1"/>
  <c r="H19" i="2" s="1"/>
  <c r="H20" i="2" s="1"/>
  <c r="L14" i="2"/>
  <c r="L17" i="2" s="1"/>
  <c r="L19" i="2" s="1"/>
  <c r="L20" i="2" s="1"/>
  <c r="G14" i="2"/>
  <c r="G17" i="2" s="1"/>
  <c r="G19" i="2" s="1"/>
  <c r="G20" i="2" s="1"/>
  <c r="E14" i="2"/>
  <c r="E17" i="2" s="1"/>
  <c r="E19" i="2" s="1"/>
  <c r="I14" i="2"/>
  <c r="I17" i="2" s="1"/>
  <c r="I19" i="2" s="1"/>
  <c r="I20" i="2" s="1"/>
  <c r="M14" i="2"/>
  <c r="M17" i="2" s="1"/>
  <c r="M19" i="2" s="1"/>
  <c r="M20" i="2" s="1"/>
  <c r="K14" i="2"/>
  <c r="K17" i="2" s="1"/>
  <c r="K19" i="2" s="1"/>
  <c r="K20" i="2" s="1"/>
  <c r="F14" i="2"/>
  <c r="J14" i="2"/>
  <c r="N14" i="2"/>
  <c r="N17" i="2" s="1"/>
  <c r="N19" i="2" s="1"/>
  <c r="N20" i="2" s="1"/>
  <c r="C14" i="2"/>
  <c r="C17" i="2" s="1"/>
  <c r="C19" i="2" s="1"/>
  <c r="N18" i="2"/>
  <c r="N15" i="2"/>
  <c r="J15" i="2"/>
  <c r="J17" i="2" s="1"/>
  <c r="J19" i="2" s="1"/>
  <c r="J20" i="2" s="1"/>
  <c r="F15" i="2"/>
  <c r="F17" i="2" s="1"/>
  <c r="F19" i="2" s="1"/>
  <c r="F20" i="2" s="1"/>
  <c r="M15" i="2"/>
  <c r="I15" i="2"/>
  <c r="E15" i="2"/>
  <c r="E20" i="2" l="1"/>
  <c r="C23" i="2"/>
  <c r="C22" i="2"/>
  <c r="C20" i="2"/>
  <c r="C25" i="2" s="1"/>
  <c r="C26" i="2" s="1"/>
  <c r="C27" i="2" s="1"/>
  <c r="C28" i="2" s="1"/>
</calcChain>
</file>

<file path=xl/sharedStrings.xml><?xml version="1.0" encoding="utf-8"?>
<sst xmlns="http://schemas.openxmlformats.org/spreadsheetml/2006/main" count="46" uniqueCount="45">
  <si>
    <t xml:space="preserve">  I did the Amazon Company and used the following</t>
  </si>
  <si>
    <t>https://ir.aboutamazon.com/sec-filings/sec-filing/10-k/0001018724-19-000004</t>
  </si>
  <si>
    <t>I found the Form 10-K of Amazon for the fiscal year ended Decemeber 31, 2018 filed on February 1, 2019.</t>
  </si>
  <si>
    <t>I found that WACC as of 12/13/2019 is 11.31%</t>
  </si>
  <si>
    <t>https://www.gurufocus.com/term/wacc/NAS:AMZN/WACC-/Amazoncom</t>
  </si>
  <si>
    <t>Once again, your team is the key financial management team for your company. The company’s CEO is now looking</t>
  </si>
  <si>
    <t xml:space="preserve"> to expand its operations by investing in new property, plant, and equipment. Your team recently calculated the WACC for your company,</t>
  </si>
  <si>
    <t xml:space="preserve"> which will now be useful in evaluating the project’s effectiveness. You are now asked to do some capital budgeting analysis </t>
  </si>
  <si>
    <t>that will determine whether the company should invest in these new plant assets.</t>
  </si>
  <si>
    <t>The company is now looking to expand its operations and wants you to do some analysis using key capital budgeting tools to do this.</t>
  </si>
  <si>
    <t xml:space="preserve"> The parameters for this project are as follows.</t>
  </si>
  <si>
    <t>The firm is looking to expand its operations by 10% of the firm’s net property, plant, and equipment. (Calculate this amount by taking 10% of the property, plant, and equipment figure that appears on the firm’s balance sheet.)</t>
  </si>
  <si>
    <t>The estimated life of this new property, plant, and equipment will be 12 years. The salvage value of the equipment will be 5% of the property, plant and equipment’s cost.</t>
  </si>
  <si>
    <t>The annual EBIT for this new project will be 18% of the project’s cost.</t>
  </si>
  <si>
    <t>The company will use the straight-line method to depreciate this equipment. Also assume that there will be no increases in net working capital each year. Use 35% as the tax rate in this project.</t>
  </si>
  <si>
    <t>The hurdle rate for this project will be the WACC of 11.31%. https://www.gurufocus.com/term/wacc/NAS:AMZN/WACC-/Amazoncom</t>
  </si>
  <si>
    <t>Deliverable for this Project</t>
  </si>
  <si>
    <t>Prepare a narrated PowerPoint presentation that will highlight the following items.</t>
  </si>
  <si>
    <t>Your calculations for the amount of property, plant, and equipment and the annual depreciation for the project</t>
  </si>
  <si>
    <t>Your calculations that convert the project’s EBIT to free cash flow for the 12 years of the project.</t>
  </si>
  <si>
    <t>The following capital budgeting results for the project</t>
  </si>
  <si>
    <t>Net present value</t>
  </si>
  <si>
    <t>Internal rate of return</t>
  </si>
  <si>
    <t>Discounted payback period.</t>
  </si>
  <si>
    <t>Your discussion of the results that you calculated above, including a recommendation for acceptance or rejection of the project</t>
  </si>
  <si>
    <t>Net Pp&amp;e</t>
  </si>
  <si>
    <t>Expansion proposed</t>
  </si>
  <si>
    <t>Number of years</t>
  </si>
  <si>
    <t>Salvage value</t>
  </si>
  <si>
    <t>Depreciation per year</t>
  </si>
  <si>
    <t>EBIT (A)</t>
  </si>
  <si>
    <t>Depreciation (B)</t>
  </si>
  <si>
    <t>Tax (C=35%*A)</t>
  </si>
  <si>
    <t>Free cash flow (D=A+B-C)</t>
  </si>
  <si>
    <t>Total cash flow</t>
  </si>
  <si>
    <t>NPV</t>
  </si>
  <si>
    <t>IRR</t>
  </si>
  <si>
    <t>Discounted cash flow</t>
  </si>
  <si>
    <t>Wacc</t>
  </si>
  <si>
    <t>Discounted pay back</t>
  </si>
  <si>
    <t>Amount recovered in first 8 years</t>
  </si>
  <si>
    <t>Amount remaining to be recovered</t>
  </si>
  <si>
    <t>In the 9th year, time taken to recover this amount</t>
  </si>
  <si>
    <t>Total time taken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</si>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</sst>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  <font>
      <sz val="12"/>
      <color rgb="FF05050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/>
    <xf numFmtId="0" fontId="3" fillId="0" borderId="0" xfId="0" applyFont="1"/>
    <xf numFmtId="2" fontId="0" fillId="0" borderId="0" xfId="0" applyNumberFormat="1"/>
    <xf numFmtId="8" fontId="0" fillId="0" borderId="0" xfId="0" applyNumberFormat="1"/>
    <xf numFmtId="1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rufocus.com/term/wacc/NAS:AMZN/WACC-/Amazoncom" TargetMode="External"/><Relationship Id="rId1" Type="http://schemas.openxmlformats.org/officeDocument/2006/relationships/hyperlink" Target="https://ir.aboutamazon.com/sec-filings/sec-filing/10-k/0001018724-19-00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opLeftCell="A4" zoomScale="80" zoomScaleNormal="80" workbookViewId="0">
      <selection activeCell="B27" sqref="B27"/>
    </sheetView>
  </sheetViews>
  <sheetFormatPr baseColWidth="10" defaultColWidth="8.83203125" defaultRowHeight="15" x14ac:dyDescent="0.2"/>
  <sheetData>
    <row r="1" spans="1:2" x14ac:dyDescent="0.2">
      <c r="A1" s="1" t="s">
        <v>0</v>
      </c>
    </row>
    <row r="2" spans="1:2" x14ac:dyDescent="0.2">
      <c r="A2" s="2" t="s">
        <v>1</v>
      </c>
    </row>
    <row r="3" spans="1:2" x14ac:dyDescent="0.2">
      <c r="A3" s="1" t="s">
        <v>2</v>
      </c>
    </row>
    <row r="4" spans="1:2" x14ac:dyDescent="0.2">
      <c r="A4" s="1" t="s">
        <v>3</v>
      </c>
    </row>
    <row r="5" spans="1:2" x14ac:dyDescent="0.2">
      <c r="A5" s="2" t="s">
        <v>4</v>
      </c>
    </row>
    <row r="6" spans="1:2" x14ac:dyDescent="0.2">
      <c r="A6" s="2"/>
    </row>
    <row r="7" spans="1:2" x14ac:dyDescent="0.2">
      <c r="A7" s="1" t="s">
        <v>5</v>
      </c>
    </row>
    <row r="8" spans="1:2" x14ac:dyDescent="0.2">
      <c r="A8" s="1" t="s">
        <v>6</v>
      </c>
    </row>
    <row r="9" spans="1:2" x14ac:dyDescent="0.2">
      <c r="A9" s="1" t="s">
        <v>7</v>
      </c>
    </row>
    <row r="10" spans="1:2" x14ac:dyDescent="0.2">
      <c r="A10" s="1" t="s">
        <v>8</v>
      </c>
    </row>
    <row r="11" spans="1:2" x14ac:dyDescent="0.2">
      <c r="A11" s="1" t="s">
        <v>9</v>
      </c>
    </row>
    <row r="12" spans="1:2" x14ac:dyDescent="0.2">
      <c r="A12" s="1"/>
    </row>
    <row r="13" spans="1:2" x14ac:dyDescent="0.2">
      <c r="A13" s="1" t="s">
        <v>10</v>
      </c>
    </row>
    <row r="14" spans="1:2" x14ac:dyDescent="0.2">
      <c r="A14">
        <v>1</v>
      </c>
      <c r="B14" s="1" t="s">
        <v>11</v>
      </c>
    </row>
    <row r="15" spans="1:2" x14ac:dyDescent="0.2">
      <c r="A15">
        <v>2</v>
      </c>
      <c r="B15" s="1" t="s">
        <v>12</v>
      </c>
    </row>
    <row r="16" spans="1:2" x14ac:dyDescent="0.2">
      <c r="A16">
        <v>3</v>
      </c>
      <c r="B16" s="1" t="s">
        <v>13</v>
      </c>
    </row>
    <row r="17" spans="1:2" x14ac:dyDescent="0.2">
      <c r="A17">
        <v>4</v>
      </c>
      <c r="B17" s="1" t="s">
        <v>14</v>
      </c>
    </row>
    <row r="18" spans="1:2" x14ac:dyDescent="0.2">
      <c r="A18">
        <v>5</v>
      </c>
      <c r="B18" s="1" t="s">
        <v>15</v>
      </c>
    </row>
    <row r="19" spans="1:2" x14ac:dyDescent="0.2">
      <c r="B19" s="1"/>
    </row>
    <row r="20" spans="1:2" x14ac:dyDescent="0.2">
      <c r="A20" s="1" t="s">
        <v>16</v>
      </c>
    </row>
    <row r="21" spans="1:2" ht="16" x14ac:dyDescent="0.2">
      <c r="A21" s="3" t="s">
        <v>17</v>
      </c>
    </row>
    <row r="22" spans="1:2" x14ac:dyDescent="0.2">
      <c r="A22">
        <v>1</v>
      </c>
      <c r="B22" s="1" t="s">
        <v>18</v>
      </c>
    </row>
    <row r="23" spans="1:2" x14ac:dyDescent="0.2">
      <c r="A23">
        <v>2</v>
      </c>
      <c r="B23" s="1" t="s">
        <v>19</v>
      </c>
    </row>
    <row r="24" spans="1:2" x14ac:dyDescent="0.2">
      <c r="A24">
        <v>3</v>
      </c>
      <c r="B24" s="1" t="s">
        <v>20</v>
      </c>
    </row>
    <row r="25" spans="1:2" x14ac:dyDescent="0.2">
      <c r="A25">
        <v>4</v>
      </c>
      <c r="B25" s="1" t="s">
        <v>21</v>
      </c>
    </row>
    <row r="26" spans="1:2" x14ac:dyDescent="0.2">
      <c r="A26">
        <v>5</v>
      </c>
      <c r="B26" s="1" t="s">
        <v>22</v>
      </c>
    </row>
    <row r="27" spans="1:2" x14ac:dyDescent="0.2">
      <c r="A27">
        <v>6</v>
      </c>
      <c r="B27" s="1" t="s">
        <v>23</v>
      </c>
    </row>
    <row r="28" spans="1:2" x14ac:dyDescent="0.2">
      <c r="A28">
        <v>7</v>
      </c>
      <c r="B28" s="1" t="s">
        <v>24</v>
      </c>
    </row>
  </sheetData>
  <hyperlinks>
    <hyperlink ref="A2" r:id="rId1" xr:uid="{00000000-0004-0000-0000-000000000000}"/>
    <hyperlink ref="A5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O28"/>
  <sheetViews>
    <sheetView tabSelected="1" workbookViewId="0">
      <selection activeCell="C28" sqref="C28"/>
    </sheetView>
  </sheetViews>
  <sheetFormatPr baseColWidth="10" defaultColWidth="8.83203125" defaultRowHeight="15" x14ac:dyDescent="0.2"/>
  <cols>
    <col min="1" max="1" width="38.83203125" customWidth="1"/>
    <col min="2" max="2" width="14.33203125" customWidth="1"/>
    <col min="3" max="3" width="9.83203125" bestFit="1" customWidth="1"/>
  </cols>
  <sheetData>
    <row r="3" spans="1:14" x14ac:dyDescent="0.2">
      <c r="A3" t="s">
        <v>25</v>
      </c>
      <c r="D3">
        <v>61797</v>
      </c>
    </row>
    <row r="5" spans="1:14" x14ac:dyDescent="0.2">
      <c r="A5" t="s">
        <v>26</v>
      </c>
      <c r="D5">
        <f>10%*D3</f>
        <v>6179.7000000000007</v>
      </c>
    </row>
    <row r="7" spans="1:14" x14ac:dyDescent="0.2">
      <c r="A7" t="s">
        <v>27</v>
      </c>
      <c r="D7">
        <v>12</v>
      </c>
    </row>
    <row r="8" spans="1:14" x14ac:dyDescent="0.2">
      <c r="A8" t="s">
        <v>28</v>
      </c>
      <c r="D8" s="4">
        <f>5%*D5</f>
        <v>308.98500000000007</v>
      </c>
    </row>
    <row r="9" spans="1:14" x14ac:dyDescent="0.2">
      <c r="A9" t="s">
        <v>29</v>
      </c>
      <c r="D9" s="4">
        <f>(D5-D8)/D7</f>
        <v>489.22625000000011</v>
      </c>
    </row>
    <row r="10" spans="1:14" x14ac:dyDescent="0.2">
      <c r="A10" t="s">
        <v>38</v>
      </c>
      <c r="D10" s="6">
        <v>0.11310000000000001</v>
      </c>
    </row>
    <row r="12" spans="1:14" x14ac:dyDescent="0.2">
      <c r="B12">
        <v>0</v>
      </c>
      <c r="C12">
        <v>1</v>
      </c>
      <c r="D12">
        <v>2</v>
      </c>
      <c r="E12">
        <v>3</v>
      </c>
      <c r="F12">
        <v>4</v>
      </c>
      <c r="G12">
        <v>5</v>
      </c>
      <c r="H12">
        <v>6</v>
      </c>
      <c r="I12">
        <v>7</v>
      </c>
      <c r="J12">
        <v>8</v>
      </c>
      <c r="K12">
        <v>9</v>
      </c>
      <c r="L12">
        <v>10</v>
      </c>
      <c r="M12">
        <v>11</v>
      </c>
      <c r="N12">
        <v>12</v>
      </c>
    </row>
    <row r="13" spans="1:14" x14ac:dyDescent="0.2">
      <c r="A13" t="s">
        <v>30</v>
      </c>
      <c r="C13" s="4">
        <f>18%*$D$5</f>
        <v>1112.346</v>
      </c>
      <c r="D13" s="4">
        <f t="shared" ref="D13:N13" si="0">18%*$D$5</f>
        <v>1112.346</v>
      </c>
      <c r="E13" s="4">
        <f t="shared" si="0"/>
        <v>1112.346</v>
      </c>
      <c r="F13" s="4">
        <f t="shared" si="0"/>
        <v>1112.346</v>
      </c>
      <c r="G13" s="4">
        <f t="shared" si="0"/>
        <v>1112.346</v>
      </c>
      <c r="H13" s="4">
        <f t="shared" si="0"/>
        <v>1112.346</v>
      </c>
      <c r="I13" s="4">
        <f t="shared" si="0"/>
        <v>1112.346</v>
      </c>
      <c r="J13" s="4">
        <f t="shared" si="0"/>
        <v>1112.346</v>
      </c>
      <c r="K13" s="4">
        <f t="shared" si="0"/>
        <v>1112.346</v>
      </c>
      <c r="L13" s="4">
        <f t="shared" si="0"/>
        <v>1112.346</v>
      </c>
      <c r="M13" s="4">
        <f t="shared" si="0"/>
        <v>1112.346</v>
      </c>
      <c r="N13" s="4">
        <f t="shared" si="0"/>
        <v>1112.346</v>
      </c>
    </row>
    <row r="14" spans="1:14" x14ac:dyDescent="0.2">
      <c r="A14" t="s">
        <v>31</v>
      </c>
      <c r="C14" s="4">
        <f>$D$9</f>
        <v>489.22625000000011</v>
      </c>
      <c r="D14" s="4">
        <f t="shared" ref="D14:N14" si="1">$D$9</f>
        <v>489.22625000000011</v>
      </c>
      <c r="E14" s="4">
        <f t="shared" si="1"/>
        <v>489.22625000000011</v>
      </c>
      <c r="F14" s="4">
        <f t="shared" si="1"/>
        <v>489.22625000000011</v>
      </c>
      <c r="G14" s="4">
        <f t="shared" si="1"/>
        <v>489.22625000000011</v>
      </c>
      <c r="H14" s="4">
        <f t="shared" si="1"/>
        <v>489.22625000000011</v>
      </c>
      <c r="I14" s="4">
        <f t="shared" si="1"/>
        <v>489.22625000000011</v>
      </c>
      <c r="J14" s="4">
        <f t="shared" si="1"/>
        <v>489.22625000000011</v>
      </c>
      <c r="K14" s="4">
        <f t="shared" si="1"/>
        <v>489.22625000000011</v>
      </c>
      <c r="L14" s="4">
        <f t="shared" si="1"/>
        <v>489.22625000000011</v>
      </c>
      <c r="M14" s="4">
        <f t="shared" si="1"/>
        <v>489.22625000000011</v>
      </c>
      <c r="N14" s="4">
        <f t="shared" si="1"/>
        <v>489.22625000000011</v>
      </c>
    </row>
    <row r="15" spans="1:14" x14ac:dyDescent="0.2">
      <c r="A15" t="s">
        <v>32</v>
      </c>
      <c r="C15" s="4">
        <f>35%*C13</f>
        <v>389.3211</v>
      </c>
      <c r="D15" s="4">
        <f t="shared" ref="D15:N15" si="2">35%*D13</f>
        <v>389.3211</v>
      </c>
      <c r="E15" s="4">
        <f t="shared" si="2"/>
        <v>389.3211</v>
      </c>
      <c r="F15" s="4">
        <f t="shared" si="2"/>
        <v>389.3211</v>
      </c>
      <c r="G15" s="4">
        <f t="shared" si="2"/>
        <v>389.3211</v>
      </c>
      <c r="H15" s="4">
        <f t="shared" si="2"/>
        <v>389.3211</v>
      </c>
      <c r="I15" s="4">
        <f t="shared" si="2"/>
        <v>389.3211</v>
      </c>
      <c r="J15" s="4">
        <f t="shared" si="2"/>
        <v>389.3211</v>
      </c>
      <c r="K15" s="4">
        <f t="shared" si="2"/>
        <v>389.3211</v>
      </c>
      <c r="L15" s="4">
        <f t="shared" si="2"/>
        <v>389.3211</v>
      </c>
      <c r="M15" s="4">
        <f t="shared" si="2"/>
        <v>389.3211</v>
      </c>
      <c r="N15" s="4">
        <f t="shared" si="2"/>
        <v>389.3211</v>
      </c>
    </row>
    <row r="17" spans="1:15" x14ac:dyDescent="0.2">
      <c r="A17" t="s">
        <v>33</v>
      </c>
      <c r="C17" s="4">
        <f>C13+C14-C15</f>
        <v>1212.2511500000001</v>
      </c>
      <c r="D17" s="4">
        <f t="shared" ref="D17:N17" si="3">D13+D14-D15</f>
        <v>1212.2511500000001</v>
      </c>
      <c r="E17" s="4">
        <f t="shared" si="3"/>
        <v>1212.2511500000001</v>
      </c>
      <c r="F17" s="4">
        <f t="shared" si="3"/>
        <v>1212.2511500000001</v>
      </c>
      <c r="G17" s="4">
        <f t="shared" si="3"/>
        <v>1212.2511500000001</v>
      </c>
      <c r="H17" s="4">
        <f t="shared" si="3"/>
        <v>1212.2511500000001</v>
      </c>
      <c r="I17" s="4">
        <f t="shared" si="3"/>
        <v>1212.2511500000001</v>
      </c>
      <c r="J17" s="4">
        <f t="shared" si="3"/>
        <v>1212.2511500000001</v>
      </c>
      <c r="K17" s="4">
        <f t="shared" si="3"/>
        <v>1212.2511500000001</v>
      </c>
      <c r="L17" s="4">
        <f t="shared" si="3"/>
        <v>1212.2511500000001</v>
      </c>
      <c r="M17" s="4">
        <f t="shared" si="3"/>
        <v>1212.2511500000001</v>
      </c>
      <c r="N17" s="4">
        <f t="shared" si="3"/>
        <v>1212.2511500000001</v>
      </c>
    </row>
    <row r="18" spans="1:15" x14ac:dyDescent="0.2">
      <c r="A18" t="s">
        <v>28</v>
      </c>
      <c r="N18" s="4">
        <f>D8</f>
        <v>308.98500000000007</v>
      </c>
    </row>
    <row r="19" spans="1:15" x14ac:dyDescent="0.2">
      <c r="A19" t="s">
        <v>34</v>
      </c>
      <c r="B19">
        <f>-D5</f>
        <v>-6179.7000000000007</v>
      </c>
      <c r="C19" s="4">
        <f>C17</f>
        <v>1212.2511500000001</v>
      </c>
      <c r="D19" s="4">
        <f t="shared" ref="D19:L19" si="4">D17</f>
        <v>1212.2511500000001</v>
      </c>
      <c r="E19" s="4">
        <f t="shared" si="4"/>
        <v>1212.2511500000001</v>
      </c>
      <c r="F19" s="4">
        <f t="shared" si="4"/>
        <v>1212.2511500000001</v>
      </c>
      <c r="G19" s="4">
        <f t="shared" si="4"/>
        <v>1212.2511500000001</v>
      </c>
      <c r="H19" s="4">
        <f t="shared" si="4"/>
        <v>1212.2511500000001</v>
      </c>
      <c r="I19" s="4">
        <f t="shared" si="4"/>
        <v>1212.2511500000001</v>
      </c>
      <c r="J19" s="4">
        <f t="shared" si="4"/>
        <v>1212.2511500000001</v>
      </c>
      <c r="K19" s="4">
        <f t="shared" si="4"/>
        <v>1212.2511500000001</v>
      </c>
      <c r="L19" s="4">
        <f t="shared" si="4"/>
        <v>1212.2511500000001</v>
      </c>
      <c r="M19" s="4">
        <f>M17</f>
        <v>1212.2511500000001</v>
      </c>
      <c r="N19" s="4">
        <f>N17+N18</f>
        <v>1521.2361500000002</v>
      </c>
    </row>
    <row r="20" spans="1:15" x14ac:dyDescent="0.2">
      <c r="A20" t="s">
        <v>37</v>
      </c>
      <c r="C20" s="4">
        <f>C19/(1+$D$10)^C12</f>
        <v>1089.0765879076455</v>
      </c>
      <c r="D20" s="4">
        <f t="shared" ref="D20:N20" si="5">D19/(1+$D$10)^D12</f>
        <v>978.41756168147094</v>
      </c>
      <c r="E20" s="4">
        <f t="shared" si="5"/>
        <v>879.00239123301685</v>
      </c>
      <c r="F20" s="4">
        <f t="shared" si="5"/>
        <v>789.68860949871248</v>
      </c>
      <c r="G20" s="4">
        <f t="shared" si="5"/>
        <v>709.44983334714982</v>
      </c>
      <c r="H20" s="4">
        <f t="shared" si="5"/>
        <v>637.36396850880408</v>
      </c>
      <c r="I20" s="4">
        <f t="shared" si="5"/>
        <v>572.60261298068826</v>
      </c>
      <c r="J20" s="4">
        <f t="shared" si="5"/>
        <v>514.42153713115465</v>
      </c>
      <c r="K20" s="4">
        <f t="shared" si="5"/>
        <v>462.15213110336418</v>
      </c>
      <c r="L20" s="4">
        <f t="shared" si="5"/>
        <v>415.19372123202248</v>
      </c>
      <c r="M20" s="4">
        <f t="shared" si="5"/>
        <v>373.00666717457773</v>
      </c>
      <c r="N20" s="4">
        <f t="shared" si="5"/>
        <v>420.5197952039394</v>
      </c>
      <c r="O20" s="4"/>
    </row>
    <row r="22" spans="1:15" x14ac:dyDescent="0.2">
      <c r="A22" t="s">
        <v>35</v>
      </c>
      <c r="C22" s="5">
        <f>NPV(11.31%,C19:N19)</f>
        <v>7840.8954170025454</v>
      </c>
    </row>
    <row r="23" spans="1:15" x14ac:dyDescent="0.2">
      <c r="A23" t="s">
        <v>36</v>
      </c>
      <c r="C23" s="6">
        <f>IRR(B19:N19)</f>
        <v>0.16660847433023163</v>
      </c>
    </row>
    <row r="24" spans="1:15" x14ac:dyDescent="0.2">
      <c r="A24" t="s">
        <v>39</v>
      </c>
    </row>
    <row r="25" spans="1:15" x14ac:dyDescent="0.2">
      <c r="A25" t="s">
        <v>40</v>
      </c>
      <c r="C25" s="4">
        <f>SUM(C20:J20)</f>
        <v>6170.0231022886419</v>
      </c>
    </row>
    <row r="26" spans="1:15" x14ac:dyDescent="0.2">
      <c r="A26" t="s">
        <v>41</v>
      </c>
      <c r="C26" s="4">
        <f>D5-C25</f>
        <v>9.6768977113588335</v>
      </c>
    </row>
    <row r="27" spans="1:15" x14ac:dyDescent="0.2">
      <c r="A27" t="s">
        <v>42</v>
      </c>
      <c r="C27">
        <f>C26/K20</f>
        <v>2.0938771153679942E-2</v>
      </c>
    </row>
    <row r="28" spans="1:15" x14ac:dyDescent="0.2">
      <c r="A28" t="s">
        <v>43</v>
      </c>
      <c r="C28" s="4">
        <f>8+C27</f>
        <v>8.0209387711536806</v>
      </c>
      <c r="D2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Microsoft Office User</cp:lastModifiedBy>
  <dcterms:created xsi:type="dcterms:W3CDTF">2019-12-13T20:18:46Z</dcterms:created>
  <dcterms:modified xsi:type="dcterms:W3CDTF">2019-12-15T02:00:14Z</dcterms:modified>
</cp:coreProperties>
</file>